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978" yWindow="518" windowWidth="20820" windowHeight="23618" activeTab="0"/>
  </bookViews>
  <sheets>
    <sheet name="Black-Scholes" sheetId="1" r:id="rId1"/>
  </sheets>
  <definedNames>
    <definedName name="_xlfn.NORM.S.DIST" hidden="1">#NAME?</definedName>
    <definedName name="_xlfn.SINGLE" hidden="1">#NAME?</definedName>
    <definedName name="delta_t">#REF!</definedName>
    <definedName name="drift">#REF!</definedName>
    <definedName name="initial_value">#REF!</definedName>
    <definedName name="maturity">#REF!</definedName>
    <definedName name="monitoring_frequency">#REF!</definedName>
    <definedName name="Price">#REF!</definedName>
    <definedName name="PutCall">#REF!</definedName>
    <definedName name="r_">#REF!</definedName>
    <definedName name="rate">#REF!</definedName>
    <definedName name="recovery">#REF!</definedName>
    <definedName name="stock">#REF!</definedName>
    <definedName name="strike">#REF!</definedName>
    <definedName name="type">#REF!</definedName>
    <definedName name="volatility">#REF!</definedName>
  </definedNames>
  <calcPr fullCalcOnLoad="1"/>
</workbook>
</file>

<file path=xl/sharedStrings.xml><?xml version="1.0" encoding="utf-8"?>
<sst xmlns="http://schemas.openxmlformats.org/spreadsheetml/2006/main" count="17" uniqueCount="15">
  <si>
    <t>maturity</t>
  </si>
  <si>
    <t>stock</t>
  </si>
  <si>
    <t>strike</t>
  </si>
  <si>
    <t>PutCall</t>
  </si>
  <si>
    <t>rate</t>
  </si>
  <si>
    <t>vola</t>
  </si>
  <si>
    <t>C</t>
  </si>
  <si>
    <t>Inputs</t>
  </si>
  <si>
    <t>Output</t>
  </si>
  <si>
    <t>Price</t>
  </si>
  <si>
    <t>d1</t>
  </si>
  <si>
    <t>d2</t>
  </si>
  <si>
    <t>Phi(d1)</t>
  </si>
  <si>
    <t>Phi(d2)</t>
  </si>
  <si>
    <t>P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</si>
</sst>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_);\(&quot;£&quot;#,##0\)"/>
    <numFmt numFmtId="175" formatCode="&quot;£&quot;#,##0_);[Red]\(&quot;£&quot;#,##0\)"/>
    <numFmt numFmtId="176" formatCode="&quot;£&quot;#,##0.00_);\(&quot;£&quot;#,##0.00\)"/>
    <numFmt numFmtId="177" formatCode="&quot;£&quot;#,##0.00_);[Red]\(&quot;£&quot;#,##0.00\)"/>
    <numFmt numFmtId="178" formatCode="_(&quot;£&quot;* #,##0_);_(&quot;£&quot;* \(#,##0\);_(&quot;£&quot;* &quot;-&quot;_);_(@_)"/>
    <numFmt numFmtId="179" formatCode="_(&quot;£&quot;* #,##0.00_);_(&quot;£&quot;* \(#,##0.00\);_(&quot;£&quot;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00"/>
    <numFmt numFmtId="187" formatCode="General_)"/>
    <numFmt numFmtId="188" formatCode="0.000"/>
    <numFmt numFmtId="189" formatCode="0.00000"/>
    <numFmt numFmtId="190" formatCode="0.0%"/>
    <numFmt numFmtId="191" formatCode="#\ ???/???"/>
    <numFmt numFmtId="192" formatCode="0.000000"/>
    <numFmt numFmtId="193" formatCode="0.0"/>
    <numFmt numFmtId="194" formatCode="0.0000000000"/>
    <numFmt numFmtId="195" formatCode="0.000000000"/>
    <numFmt numFmtId="196" formatCode="0.00000000"/>
    <numFmt numFmtId="197" formatCode="0.0000000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8" fillId="35" borderId="0" xfId="0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3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19"/>
  <sheetViews>
    <sheetView tabSelected="1" zoomScalePageLayoutView="0" workbookViewId="0" topLeftCell="A1">
      <selection activeCell="I7" sqref="I7"/>
    </sheetView>
  </sheetViews>
  <sheetFormatPr defaultColWidth="12" defaultRowHeight="12.75"/>
  <cols>
    <col min="1" max="1" width="13.5" style="0" customWidth="1"/>
    <col min="2" max="2" width="11.16015625" style="0" bestFit="1" customWidth="1"/>
    <col min="3" max="3" width="12.5" style="0" bestFit="1" customWidth="1"/>
    <col min="4" max="4" width="12.83203125" style="0" bestFit="1" customWidth="1"/>
  </cols>
  <sheetData>
    <row r="1" spans="1:12" ht="22.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22.5">
      <c r="A2" s="4" t="s">
        <v>7</v>
      </c>
      <c r="B2" s="5"/>
      <c r="C2" s="6" t="s">
        <v>8</v>
      </c>
      <c r="D2" s="7"/>
      <c r="E2" s="2"/>
      <c r="F2" s="3"/>
      <c r="G2" s="3"/>
      <c r="H2" s="3"/>
      <c r="I2" s="3"/>
      <c r="J2" s="3"/>
      <c r="K2" s="3"/>
      <c r="L2" s="3"/>
    </row>
    <row r="3" spans="1:12" ht="22.5">
      <c r="A3" s="4" t="s">
        <v>3</v>
      </c>
      <c r="B3" s="4" t="s">
        <v>6</v>
      </c>
      <c r="C3" s="8" t="s">
        <v>9</v>
      </c>
      <c r="D3" s="8">
        <f>BlackScholesOptionValue(B3,B4,B5,B6,0,B7,B8)</f>
        <v>10.09383335369116</v>
      </c>
      <c r="E3" s="2"/>
      <c r="F3" s="3" t="s">
        <v>10</v>
      </c>
      <c r="G3" s="3">
        <f>(LN(B4/B5)+(B6+0.5*B8^2)*B7)/(B8*SQRT(B7))</f>
        <v>0.022841816956634012</v>
      </c>
      <c r="H3" s="3" t="s">
        <v>12</v>
      </c>
      <c r="I3" s="3">
        <f>_xlfn.NORM.S.DIST(G3,TRUE)</f>
        <v>0.5091117741957281</v>
      </c>
      <c r="J3" s="3"/>
      <c r="K3" s="3"/>
      <c r="L3" s="3"/>
    </row>
    <row r="4" spans="1:12" ht="22.5">
      <c r="A4" s="4" t="s">
        <v>1</v>
      </c>
      <c r="B4" s="4">
        <v>95</v>
      </c>
      <c r="C4" s="2"/>
      <c r="D4" s="2"/>
      <c r="E4" s="2"/>
      <c r="F4" s="3" t="s">
        <v>11</v>
      </c>
      <c r="G4" s="3">
        <f>G3-B8*SQRT(B7)</f>
        <v>-0.2882851667654469</v>
      </c>
      <c r="H4" s="3" t="s">
        <v>13</v>
      </c>
      <c r="I4" s="3">
        <f>_xlfn.NORM.S.DIST(G4,TRUE)</f>
        <v>0.38656423030721165</v>
      </c>
      <c r="J4" s="3"/>
      <c r="K4" s="3"/>
      <c r="L4" s="3"/>
    </row>
    <row r="5" spans="1:12" ht="22.5">
      <c r="A5" s="4" t="s">
        <v>2</v>
      </c>
      <c r="B5" s="4">
        <v>100</v>
      </c>
      <c r="C5" s="2"/>
      <c r="D5" s="2"/>
      <c r="E5" s="2"/>
      <c r="F5" s="3"/>
      <c r="G5" s="3"/>
      <c r="H5" s="3"/>
      <c r="I5" s="3"/>
      <c r="J5" s="3"/>
      <c r="K5" s="3"/>
      <c r="L5" s="3"/>
    </row>
    <row r="6" spans="1:12" ht="22.5">
      <c r="A6" s="4" t="s">
        <v>4</v>
      </c>
      <c r="B6" s="4">
        <v>0.005</v>
      </c>
      <c r="C6" s="2"/>
      <c r="D6" s="2"/>
      <c r="E6" s="2"/>
      <c r="F6" s="3"/>
      <c r="G6" s="3"/>
      <c r="H6" s="3" t="s">
        <v>6</v>
      </c>
      <c r="I6" s="9">
        <f>B4*I3-B5*EXP(-B6*B7)*I4</f>
        <v>10.09383335369116</v>
      </c>
      <c r="J6" s="3"/>
      <c r="K6" s="3"/>
      <c r="L6" s="3"/>
    </row>
    <row r="7" spans="1:12" ht="22.5">
      <c r="A7" s="4" t="s">
        <v>0</v>
      </c>
      <c r="B7" s="4">
        <v>2</v>
      </c>
      <c r="C7" s="2"/>
      <c r="D7" s="2"/>
      <c r="E7" s="2"/>
      <c r="F7" s="3"/>
      <c r="G7" s="3"/>
      <c r="H7" s="3" t="s">
        <v>14</v>
      </c>
      <c r="I7" s="3">
        <f>I6-B4+B5*EXP(-B6*B7)</f>
        <v>14.098816728607972</v>
      </c>
      <c r="J7" s="3"/>
      <c r="K7" s="3"/>
      <c r="L7" s="3"/>
    </row>
    <row r="8" spans="1:12" ht="22.5">
      <c r="A8" s="4" t="s">
        <v>5</v>
      </c>
      <c r="B8" s="10">
        <v>0.22</v>
      </c>
      <c r="C8" s="2"/>
      <c r="D8" s="2"/>
      <c r="E8" s="2"/>
      <c r="F8" s="3"/>
      <c r="G8" s="3"/>
      <c r="H8" s="3"/>
      <c r="I8" s="3"/>
      <c r="J8" s="3"/>
      <c r="K8" s="3"/>
      <c r="L8" s="3"/>
    </row>
    <row r="9" spans="1:12" ht="22.5">
      <c r="A9" s="11" t="s">
        <v>6</v>
      </c>
      <c r="B9" s="11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2.5">
      <c r="A10" s="3"/>
      <c r="B10" s="3"/>
      <c r="C10" s="3"/>
      <c r="D10" s="3"/>
      <c r="E10" s="3"/>
      <c r="F10" s="3"/>
      <c r="G10" s="3"/>
      <c r="H10" s="3"/>
      <c r="I10" s="3">
        <f>2*EXP(-0.005)+102*EXP(-0.01)</f>
        <v>102.9751080008005</v>
      </c>
      <c r="J10" s="3"/>
      <c r="K10" s="3"/>
      <c r="L10" s="3"/>
    </row>
    <row r="11" spans="1:12" ht="22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2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2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2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2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2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2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2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2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London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 Hambel</cp:lastModifiedBy>
  <cp:lastPrinted>2020-07-02T16:28:43Z</cp:lastPrinted>
  <dcterms:created xsi:type="dcterms:W3CDTF">1997-06-13T13:38:33Z</dcterms:created>
  <dcterms:modified xsi:type="dcterms:W3CDTF">2022-04-24T12:20:42Z</dcterms:modified>
  <cp:category/>
  <cp:version/>
  <cp:contentType/>
  <cp:contentStatus/>
</cp:coreProperties>
</file>